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0DDB77FC-80E4-4CBC-BB50-6BC6411CC84E}"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<sst xmlns="http://schemas.openxmlformats.org/spreadsheetml/2006/main" count="1733" uniqueCount="1166">
  <si>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</si>
  <si>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</si>
  <si>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</si>
  <si>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</si>
  <si>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</si>
  <si>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</si>
  <si>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</si>
  <si>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</si>
  <si>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</si>
  <si>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</si>
  <si>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</si>
  <si>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</si>
  <si>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</si>
  <si>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</si>
  <si>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</si>
  <si>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</si>
  <si>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</si>
  <si>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</si>
  <si>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</si>
  <si>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</si>
  <si>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</si>
  <si>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</si>
  <si>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</si>
  <si>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</si>
  <si>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</si>
  <si>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</si>
  <si>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</si>
  <si>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</si>
  <si>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</si>
  <si>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</si>
  <si>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</si>
  <si>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</si>
  <si>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</si>
  <si>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</si>
  <si>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</si>
  <si>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</si>
  <si>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</si>
  <si>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</si>
  <si>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</si>
  <si>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</si>
  <si>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</si>
  <si>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</si>
  <si>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</si>
  <si>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</si>
  <si>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</si>
  <si>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</si>
  <si>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</si>
  <si>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</si>
  <si>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</si>
  <si>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</si>
  <si>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</si>
  <si>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</si>
  <si>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</si>
  <si>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</si>
  <si>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</si>
  <si>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</si>
  <si>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</si>
  <si>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</si>
  <si>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</si>
  <si>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</si>
  <si>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</si>
  <si>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</si>
  <si>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</si>
  <si>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</si>
  <si>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</si>
  <si>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</si>
  <si>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</si>
  <si>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</si>
  <si>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</si>
  <si>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</si>
  <si>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</si>
  <si>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</si>
  <si>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</si>
  <si>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</si>
  <si>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</si>
  <si>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</si>
  <si>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</si>
  <si>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</si>
  <si>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</si>
  <si>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</si>
  <si>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</si>
  <si>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</si>
  <si>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</si>
  <si>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</si>
  <si>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</si>
  <si>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</si>
  <si>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</si>
  <si>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</si>
  <si>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</si>
  <si>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</si>
  <si>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</si>
  <si>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</si>
  <si>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</si>
  <si>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</si>
  <si>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</si>
  <si>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</si>
  <si>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</si>
  <si>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</si>
  <si>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</si>
  <si>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</si>
  <si>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</si>
  <si>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</si>
  <si>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</si>
  <si>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</si>
  <si>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</si>
  <si>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</si>
  <si>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</si>
  <si>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</si>
  <si>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</si>
  <si>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</si>
  <si>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</si>
  <si>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</si>
  <si>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</si>
  <si>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</si>
  <si>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</si>
  <si>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</si>
  <si>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</si>
  <si>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</si>
  <si>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</si>
  <si>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</si>
  <si>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</si>
  <si>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</si>
  <si>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</si>
  <si>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</si>
  <si>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</si>
  <si>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</si>
  <si>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</si>
  <si>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</si>
  <si>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</si>
  <si>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</si>
  <si>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</si>
  <si>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</si>
  <si>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</si>
  <si>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</si>
  <si>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</si>
  <si>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</si>
  <si>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</si>
  <si>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</si>
  <si>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</si>
  <si>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</si>
  <si>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</si>
  <si>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</si>
  <si>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</si>
  <si>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</si>
  <si>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</si>
  <si>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</si>
  <si>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</si>
  <si>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</si>
  <si>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</si>
  <si>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</si>
  <si>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</si>
  <si>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</si>
  <si>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</si>
  <si>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</si>
  <si>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</si>
  <si>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</si>
  <si>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</si>
  <si>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</si>
  <si>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</si>
  <si>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</si>
  <si>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</si>
  <si>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</si>
  <si>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</si>
  <si>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</si>
  <si>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</si>
  <si>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</si>
  <si>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</si>
  <si>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</si>
  <si>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</si>
  <si>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</si>
  <si>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</si>
  <si>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</si>
  <si>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</si>
  <si>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</si>
  <si>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</si>
  <si>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</si>
  <si>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</si>
  <si>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</si>
  <si>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</si>
  <si>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</si>
  <si>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</si>
  <si>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</si>
  <si>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</si>
  <si>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</si>
  <si>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</si>
  <si>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</si>
  <si>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</si>
  <si>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</si>
  <si>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</si>
  <si>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</si>
  <si>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</si>
  <si>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</si>
  <si>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</si>
  <si>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</si>
  <si>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</si>
  <si>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</si>
  <si>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</si>
  <si>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</si>
  <si>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</si>
  <si>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</si>
  <si>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</si>
  <si>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</si>
  <si>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</si>
  <si>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</si>
  <si>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</si>
  <si>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</si>
  <si>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</si>
  <si>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</si>
  <si>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</si>
  <si>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</si>
  <si>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</si>
  <si>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</si>
  <si>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</si>
  <si>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</si>
  <si>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</si>
  <si>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</si>
  <si>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</si>
  <si>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</si>
  <si>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</si>
  <si>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</si>
  <si>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</si>
  <si>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</si>
  <si>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</si>
  <si>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</si>
  <si>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</si>
  <si>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</si>
  <si>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</si>
  <si>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</si>
  <si>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</si>
  <si>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</si>
  <si>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</si>
  <si>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</si>
  <si>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</si>
  <si>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</si>
  <si>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</si>
  <si>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</si>
  <si>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</si>
  <si>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</si>
  <si>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</si>
  <si>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</si>
  <si>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</si>
  <si>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</si>
  <si>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</si>
  <si>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</si>
  <si>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</si>
  <si>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</si>
  <si>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</si>
  <si>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</si>
  <si>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</si>
  <si>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</si>
  <si>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</si>
  <si>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</si>
  <si>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</si>
  <si>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</si>
  <si>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</si>
  <si>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</si>
  <si>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</si>
  <si>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</si>
  <si>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</si>
  <si>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</si>
  <si>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</si>
  <si>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</si>
  <si>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</si>
  <si>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</si>
  <si>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</si>
  <si>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</si>
  <si>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</si>
  <si>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</si>
  <si>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</si>
  <si>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</si>
  <si>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</si>
  <si>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</si>
  <si>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</si>
  <si>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</si>
  <si>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</si>
  <si>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</si>
  <si>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</si>
  <si>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</si>
  <si>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</si>
  <si>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</si>
  <si>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</si>
  <si>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</si>
  <si>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</si>
  <si>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</si>
  <si>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</si>
  <si>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</si>
  <si>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</si>
  <si>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</si>
  <si>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</si>
  <si>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</si>
  <si>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</si>
  <si>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</si>
  <si>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</si>
  <si>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</si>
  <si>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</si>
  <si>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</si>
  <si>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</si>
  <si>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</si>
  <si>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</si>
  <si>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</si>
  <si>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</si>
  <si>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</si>
  <si>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</si>
  <si>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</si>
  <si>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</si>
  <si>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</si>
  <si>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</si>
  <si>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</si>
  <si>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</si>
  <si>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</si>
  <si>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</si>
  <si>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</si>
  <si>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</si>
  <si>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</si>
  <si>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</si>
  <si>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</si>
  <si>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</si>
  <si>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</si>
  <si>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</si>
  <si>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</si>
  <si>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</si>
  <si>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</si>
  <si>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</si>
  <si>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</si>
  <si>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</si>
  <si>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</si>
  <si>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</si>
  <si>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</si>
  <si>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</si>
  <si>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</si>
  <si>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</si>
  <si>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</si>
  <si>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</si>
  <si>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</si>
  <si>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</si>
  <si>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</si>
  <si>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</si>
  <si>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</si>
  <si>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</si>
  <si>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</si>
  <si>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</si>
  <si>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</si>
  <si>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</si>
  <si>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</si>
  <si>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</si>
  <si>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</si>
  <si>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</si>
  <si>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</si>
  <si>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</si>
  <si>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</si>
  <si>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</si>
  <si>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</si>
  <si>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</si>
  <si>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</si>
  <si>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</si>
  <si>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</si>
  <si>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</si>
  <si>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</si>
  <si>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</si>
  <si>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</si>
  <si>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</si>
  <si>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</si>
  <si>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</si>
  <si>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</si>
  <si>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</si>
  <si>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</si>
  <si>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</si>
  <si>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</si>
  <si>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</si>
  <si>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</si>
  <si>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</si>
  <si>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</si>
  <si>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</si>
  <si>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</si>
  <si>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</si>
  <si>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</si>
  <si>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</si>
  <si>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</si>
  <si>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</si>
  <si>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</si>
  <si>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</si>
  <si>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</si>
  <si>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</si>
  <si>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</si>
  <si>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</si>
  <si>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</si>
  <si>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</si>
  <si>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</si>
  <si>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</si>
  <si>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</si>
  <si>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</si>
  <si>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</si>
  <si>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</si>
  <si>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</si>
  <si>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</si>
  <si>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</si>
  <si>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</si>
  <si>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</si>
  <si>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</si>
  <si>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</si>
  <si>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</si>
  <si>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</si>
  <si>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</si>
  <si>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</si>
  <si>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</si>
  <si>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</si>
  <si>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</si>
  <si>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</si>
  <si>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</si>
  <si>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</si>
  <si>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</si>
  <si>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</si>
  <si>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</si>
  <si>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</si>
  <si>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</si>
  <si>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</si>
  <si>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</si>
  <si>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</si>
  <si>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</si>
  <si>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</si>
  <si>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</si>
  <si>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</si>
  <si>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</si>
  <si>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</si>
  <si>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</si>
  <si>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</si>
  <si>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</si>
  <si>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</si>
  <si>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</si>
  <si>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</si>
  <si>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</si>
  <si>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</si>
  <si>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</si>
  <si>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</si>
  <si>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</si>
  <si>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</si>
  <si>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</si>
  <si>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</si>
  <si>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</si>
  <si>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</si>
  <si>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</si>
  <si>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</si>
  <si>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</si>
  <si>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</si>
  <si>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</si>
  <si>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</si>
  <si>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</si>
  <si>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</si>
  <si>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</si>
  <si>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</si>
  <si>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</si>
  <si>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</si>
  <si>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</si>
  <si>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</si>
  <si>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</si>
  <si>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</si>
  <si>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</si>
  <si>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</si>
  <si>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</si>
  <si>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</si>
  <si>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</si>
  <si>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</si>
  <si>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</si>
  <si>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</si>
  <si>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</si>
  <si>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</si>
  <si>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</si>
  <si>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</si>
  <si>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</si>
  <si>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</si>
  <si>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</si>
  <si>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</si>
  <si>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</si>
  <si>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</si>
  <si>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</si>
  <si>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</si>
  <si>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</si>
  <si>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</si>
  <si>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</si>
  <si>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</si>
  <si>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</si>
  <si>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</si>
  <si>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</si>
  <si>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</si>
  <si>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</si>
  <si>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</si>
  <si>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</si>
  <si>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</si>
  <si>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</si>
  <si>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</si>
  <si>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</si>
  <si>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</si>
  <si>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</si>
  <si>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</si>
  <si>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</si>
  <si>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</si>
  <si>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</si>
  <si>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</si>
  <si>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</si>
  <si>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</si>
  <si>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</si>
  <si>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</si>
  <si>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</si>
  <si>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</si>
  <si>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</si>
  <si>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</si>
  <si>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</si>
  <si>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</si>
  <si>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</si>
  <si>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</si>
  <si>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</si>
  <si>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</si>
  <si>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</si>
  <si>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</si>
  <si>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</si>
  <si>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</si>
  <si>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</si>
  <si>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</si>
  <si>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</si>
  <si>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</si>
  <si>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</si>
  <si>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</si>
  <si>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</si>
  <si>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</si>
  <si>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</si>
  <si>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</si>
  <si>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</si>
  <si>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</si>
  <si>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</si>
  <si>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</si>
  <si>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</si>
  <si>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</si>
  <si>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</si>
  <si>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</si>
  <si>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</si>
  <si>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</si>
  <si>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</si>
  <si>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</si>
  <si>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</si>
  <si>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</si>
  <si>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</si>
  <si>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</si>
  <si>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</si>
  <si>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</si>
  <si>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</si>
  <si>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</si>
  <si>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</si>
  <si>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</si>
  <si>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</si>
  <si>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</si>
  <si>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</si>
  <si>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</si>
  <si>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</si>
  <si>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</si>
  <si>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</si>
  <si>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</si>
  <si>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</si>
  <si>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</si>
  <si>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</si>
  <si>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</si>
  <si>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</si>
  <si>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</si>
  <si>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</si>
  <si>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</si>
  <si>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</si>
  <si>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</si>
  <si>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</si>
  <si>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</si>
  <si>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</si>
  <si>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</si>
  <si>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</si>
  <si>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</si>
  <si>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</si>
  <si>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</si>
  <si>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</si>
  <si>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</si>
  <si>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</si>
  <si>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</si>
  <si>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</si>
  <si>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</si>
  <si>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</si>
  <si>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</si>
  <si>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</si>
  <si>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</si>
  <si>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</si>
  <si>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</si>
  <si>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</si>
  <si>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</si>
  <si>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</si>
  <si>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</si>
  <si>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</si>
  <si>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</si>
  <si>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</si>
  <si>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</si>
  <si>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</si>
  <si>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</si>
  <si>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</si>
  <si>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</si>
  <si>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</si>
  <si>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</si>
  <si>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</si>
  <si>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</si>
  <si>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</si>
  <si>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</si>
  <si>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</si>
  <si>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</si>
  <si>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</si>
  <si>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</si>
  <si>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</si>
  <si>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</si>
  <si>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</si>
  <si>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</si>
  <si>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</si>
  <si>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</si>
  <si>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</si>
  <si>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</si>
  <si>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</si>
  <si>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</si>
  <si>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</si>
  <si>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</si>
  <si>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</si>
  <si>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</si>
  <si>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</si>
  <si>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</si>
  <si>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</si>
  <si>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</si>
  <si>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</si>
  <si>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</si>
  <si>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</si>
  <si>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</si>
  <si>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</si>
  <si>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</si>
  <si>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</si>
  <si>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</si>
  <si>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</si>
  <si>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</si>
  <si>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</si>
  <si>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</si>
  <si>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</si>
  <si>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</si>
  <si>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</si>
  <si>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</si>
  <si>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</si>
  <si>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</si>
  <si>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</si>
  <si>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</si>
  <si>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</si>
  <si>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</si>
  <si>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</si>
  <si>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</si>
  <si>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</si>
  <si>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</si>
  <si>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</si>
  <si>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</si>
  <si>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</si>
  <si>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</si>
  <si>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</si>
  <si>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</si>
  <si>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</si>
  <si>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</si>
  <si>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</si>
  <si>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</si>
  <si>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</si>
  <si>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</si>
  <si>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</si>
  <si>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</si>
  <si>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</si>
  <si>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</si>
  <si>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</si>
  <si>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</si>
  <si>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</si>
  <si>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</si>
  <si>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</si>
  <si>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</si>
  <si>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</si>
  <si>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</si>
  <si>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</si>
  <si>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</si>
  <si>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</si>
  <si>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</si>
  <si>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</si>
  <si>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</si>
  <si>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</si>
  <si>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</si>
  <si>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</si>
  <si>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</si>
  <si>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</si>
  <si>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</si>
  <si>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</si>
  <si>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</si>
  <si>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</si>
  <si>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</si>
  <si>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</si>
  <si>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</si>
  <si>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</si>
  <si>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</si>
  <si>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</si>
  <si>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</si>
  <si>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</si>
  <si>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</si>
  <si>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</si>
  <si>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</si>
  <si>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</si>
  <si>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</si>
  <si>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</si>
  <si>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</si>
  <si>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</si>
  <si>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</si>
  <si>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</si>
  <si>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</si>
  <si>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</si>
  <si>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</si>
  <si>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</si>
  <si>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</si>
  <si>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</si>
  <si>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</si>
  <si>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</si>
  <si>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</si>
  <si>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</si>
  <si>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</si>
  <si>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</si>
  <si>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</si>
  <si>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</si>
  <si>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</si>
  <si>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</si>
  <si>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</si>
  <si>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</si>
  <si>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</si>
  <si>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</si>
  <si>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</si>
  <si>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</si>
  <si>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</si>
  <si>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</si>
  <si>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</si>
  <si>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</si>
  <si>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</si>
  <si>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</si>
  <si>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</si>
  <si>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</si>
  <si>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</si>
  <si>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</si>
  <si>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</si>
  <si>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</si>
  <si>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</si>
  <si>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</si>
  <si>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</si>
  <si>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</si>
  <si>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</si>
  <si>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</si>
  <si>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</si>
  <si>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</si>
  <si>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</si>
  <si>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</si>
  <si>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</si>
  <si>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</si>
  <si>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</si>
  <si>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</si>
  <si>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</si>
  <si>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</si>
  <si>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</si>
  <si>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</si>
  <si>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</si>
  <si>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</si>
  <si>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</si>
  <si>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</si>
  <si>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</si>
  <si>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</si>
  <si>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</si>
  <si>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</si>
  <si>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</si>
  <si>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</si>
  <si>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</si>
  <si>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</si>
  <si>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</si>
  <si>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</si>
  <si>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</si>
  <si>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</si>
  <si>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</si>
  <si>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</si>
  <si>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</si>
  <si>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</si>
  <si>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</si>
  <si>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</si>
  <si>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</si>
  <si>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</si>
  <si>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</si>
  <si>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</si>
  <si>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</si>
  <si>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</si>
  <si>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</si>
  <si>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</si>
  <si>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</si>
  <si>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</si>
  <si>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</si>
  <si>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</si>
  <si>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</si>
  <si>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</si>
  <si>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</si>
  <si>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</si>
  <si>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</si>
  <si>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</si>
  <si>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</si>
  <si>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</si>
  <si>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</si>
  <si>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</si>
  <si>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</si>
  <si>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</si>
  <si>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</si>
  <si>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</si>
  <si>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</si>
  <si>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</si>
  <si>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</si>
  <si>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</si>
  <si>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</si>
  <si>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</si>
  <si>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</si>
  <si>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</si>
  <si>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</si>
  <si>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</si>
  <si>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</si>
  <si>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</si>
  <si>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</si>
  <si>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</si>
  <si>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</si>
  <si>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</si>
  <si>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</si>
  <si>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</si>
  <si>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</si>
  <si>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</si>
  <si>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</si>
  <si>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</si>
  <si>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</si>
  <si>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</si>
  <si>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</si>
  <si>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</si>
  <si>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</si>
  <si>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</si>
  <si>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</si>
  <si>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</si>
  <si>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</si>
  <si>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</si>
  <si>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</si>
  <si>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</si>
  <si>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</si>
  <si>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</si>
  <si>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</si>
  <si>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</si>
  <si>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</si>
  <si>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</si>
  <si>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</si>
  <si>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</si>
  <si>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</si>
  <si>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</si>
  <si>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</si>
  <si>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</si>
  <si>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</si>
  <si>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</si>
  <si>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</si>
  <si>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</si>
  <si>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</si>
  <si>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</si>
  <si>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</si>
  <si>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</si>
  <si>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</si>
  <si>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</si>
  <si>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</si>
  <si>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</si>
  <si>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</si>
  <si>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</si>
  <si>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</si>
  <si>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</si>
  <si>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</si>
  <si>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</si>
  <si>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</si>
  <si>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</si>
  <si>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</si>
  <si>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</si>
  <si>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</si>
  <si>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</si>
  <si>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</si>
  <si>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</si>
  <si>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</si>
  <si>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</si>
  <si>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</si>
  <si>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</si>
  <si>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</si>
  <si>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</si>
  <si>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</si>
  <si>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</si>
  <si>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</si>
  <si>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</si>
  <si>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</si>
  <si>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</si>
  <si>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</si>
  <si>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</si>
  <si>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</si>
  <si>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</si>
  <si>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</si>
  <si>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</si>
  <si>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</si>
  <si>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</si>
  <si>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</si>
  <si>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</si>
  <si>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</si>
  <si>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</si>
  <si>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</si>
  <si>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</si>
  <si>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</si>
  <si>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</si>
  <si>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</si>
  <si>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</si>
  <si>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</si>
  <si>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</si>
  <si>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</si>
  <si>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</si>
  <si>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</si>
  <si>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</si>
  <si>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</si>
  <si>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</si>
  <si>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</si>
  <si>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</si>
  <si>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</si>
  <si>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</si>
  <si>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</si>
  <si>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</si>
  <si>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</si>
  <si>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</si>
  <si>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</si>
  <si>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</si>
  <si>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</si>
  <si>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</si>
  <si>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</si>
  <si>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</si>
  <si>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</si>
  <si>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</si>
  <si>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</si>
  <si>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</si>
  <si>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</si>
  <si>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</si>
  <si>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</si>
  <si>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</si>
  <si>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</si>
  <si>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</si>
  <si>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</si>
  <si>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</si>
  <si>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</si>
  <si>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</si>
  <si>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</si>
  <si>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</si>
  <si>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</si>
  <si>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</si>
  <si>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</si>
  <si>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</si>
  <si>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</si>
  <si>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</si>
  <si>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</si>
  <si>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</si>
  <si>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</si>
  <si>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</si>
  <si>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</si>
  <si>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</si>
  <si>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</si>
  <si>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</si>
  <si>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</si>
  <si>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</si>
  <si>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</si>
  <si>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</si>
  <si>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</si>
  <si>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</si>
  <si>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</si>
  <si>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</si>
  <si>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</si>
  <si>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</si>
  <si>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</si>
  <si>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</si>
  <si>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</si>
  <si>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</si>
  <si>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</si>
  <si>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</si>
  <si>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</si>
  <si>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</si>
  <si>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</si>
  <si>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</si>
  <si>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</si>
  <si>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</si>
  <si>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</si>
  <si>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</si>
  <si>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</si>
  <si>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</si>
  <si>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</si>
  <si>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</si>
  <si>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</si>
  <si>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</si>
  <si>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</si>
  <si>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</si>
  <si>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</si>
  <si>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</si>
  <si>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</si>
  <si>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</si>
  <si>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</si>
  <si>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</si>
  <si>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</si>
  <si>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</si>
  <si>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</si>
  <si>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</si>
  <si>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</si>
  <si>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</si>
  <si>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</si>
  <si>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</si>
  <si>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</si>
  <si>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</si>
  <si>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</si>
  <si>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</si>
  <si>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</si>
  <si>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</si>
  <si>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</si>
  <si>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</si>
  <si>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</si>
  <si>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</si>
  <si>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</si>
  <si>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</si>
  <si>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</si>
  <si>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</si>
  <si>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</si>
  <si>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</si>
  <si>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</si>
  <si>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</si>
  <si>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</si>
  <si>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</si>
  <si>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</si>
  <si>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</si>
  <si>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</si>
  <si>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</si>
  <si>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</si>
  <si>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</si>
  <si>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</si>
  <si>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</si>
  <si>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</si>
  <si>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</si>
  <si>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</si>
  <si>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</si>
  <si>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</si>
  <si>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</si>
  <si>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</si>
  <si>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</si>
  <si>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</si>
  <si>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</si>
  <si>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</si>
  <si>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</si>
  <si>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</si>
  <si>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</si>
  <si>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</si>
  <si>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</si>
  <si>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</si>
  <si>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</si>
  <si>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</si>
  <si>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</si>
  <si>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</si>
  <si>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</si>
  <si>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</si>
  <si>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</si>
  <si>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</si>
  <si>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</si>
  <si>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</si>
  <si>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</si>
  <si>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</si>
  <si>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</si>
  <si>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</si>
  <si>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</si>
  <si>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</si>
  <si>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</si>
  <si>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</si>
  <si>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</si>
  <si>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</si>
  <si>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</si>
  <si>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</si>
  <si>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</si>
  <si>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</si>
  <si>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</si>
  <si>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</si>
  <si>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</si>
  <si>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</si>
  <si>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</si>
  <si>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</si>
  <si>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</si>
  <si>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</si>
  <si>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</si>
  <si>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</si>
  <si>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</si>
  <si>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</si>
  <si>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</si>
  <si>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</si>
  <si>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</si>
  <si>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</si>
  <si>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</si>
  <si>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</si>
  <si>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</si>
  <si>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</si>
  <si>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</si>
  <si>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</si>
  <si>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</si>
  <si>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</si>
  <si>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</si>
  <si>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</si>
  <si>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</si>
  <si>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</si>
  <si>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</si>
  <si>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</si>
  <si>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</si>
  <si>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</si>
  <si>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</si>
  <si>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</si>
  <si>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</si>
  <si>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</si>
  <si>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</si>
  <si>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</si>
  <si>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</si>
  <si>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</si>
  <si>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</si>
  <si>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</si>
  <si>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</si>
  <si>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</si>
  <si>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</si>
  <si>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</si>
  <si>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</si>
  <si>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</si>
  <si>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</si>
  <si>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</si>
  <si>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</si>
  <si>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</si>
  <si>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</si>
  <si>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</si>
  <si>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</si>
  <si>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</si>
  <si>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</si>
  <si>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</si>
  <si>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</si>
  <si>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</si>
  <si>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</si>
  <si>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</si>
  <si>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</si>
  <si>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</si>
  <si>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</si>
  <si>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</si>
  <si>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</si>
  <si>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</si>
  <si>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</si>
  <si>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</si>
  <si>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</si>
  <si>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</si>
  <si>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</si>
  <si>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</si>
  <si>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</si>
  <si>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</si>
  <si>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</si>
  <si>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</si>
  <si>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</si>
  <si>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</si>
  <si>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</si>
  <si>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</si>
  <si>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</si>
  <si>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</si>
  <si>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</si>
  <si>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</si>
  <si>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</si>
  <si>
    <t>Al menos 2 años de experiencia global  en el sector de la Ingeniería del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</si>
</sst>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6" t="s">
        <v>24</v>
      </c>
      <c r="B3" s="137"/>
      <c r="C3" s="137"/>
      <c r="D3" s="137"/>
      <c r="E3" s="137"/>
      <c r="F3" s="137"/>
      <c r="G3" s="137"/>
      <c r="H3" s="137"/>
      <c r="I3" s="137"/>
      <c r="J3" s="137"/>
      <c r="K3" s="150"/>
      <c r="L3" s="151"/>
    </row>
    <row r="4" spans="1:12" s="2" customFormat="1" ht="7.5" customHeight="1" x14ac:dyDescent="0.25">
      <c r="A4" s="21"/>
      <c r="L4" s="22"/>
    </row>
    <row r="5" spans="1:12" s="2" customFormat="1" ht="25.05" customHeight="1" x14ac:dyDescent="0.25">
      <c r="A5" s="152" t="s">
        <v>6</v>
      </c>
      <c r="B5" s="153"/>
      <c r="C5" s="153"/>
      <c r="D5" s="153"/>
      <c r="E5" s="153"/>
      <c r="F5" s="153"/>
      <c r="G5" s="153"/>
      <c r="H5" s="153"/>
      <c r="I5" s="153"/>
      <c r="J5" s="153"/>
      <c r="K5" s="157"/>
      <c r="L5" s="158"/>
    </row>
    <row r="6" spans="1:12" s="2" customFormat="1" ht="43.5" customHeight="1" x14ac:dyDescent="0.25">
      <c r="A6" s="130" t="s">
        <v>7</v>
      </c>
      <c r="B6" s="126"/>
      <c r="C6" s="126"/>
      <c r="D6" s="126" t="s">
        <v>23</v>
      </c>
      <c r="E6" s="126"/>
      <c r="F6" s="3" t="s">
        <v>11</v>
      </c>
      <c r="G6" s="143" t="s">
        <v>8</v>
      </c>
      <c r="H6" s="144"/>
      <c r="I6" s="145"/>
      <c r="J6" s="3" t="s">
        <v>9</v>
      </c>
      <c r="K6" s="126" t="s">
        <v>10</v>
      </c>
      <c r="L6" s="127"/>
    </row>
    <row r="7" spans="1:12" ht="40.049999999999997" customHeight="1" x14ac:dyDescent="0.25">
      <c r="A7" s="162"/>
      <c r="B7" s="149"/>
      <c r="C7" s="149"/>
      <c r="D7" s="149"/>
      <c r="E7" s="149"/>
      <c r="F7" s="16"/>
      <c r="G7" s="146"/>
      <c r="H7" s="147"/>
      <c r="I7" s="148"/>
      <c r="J7" s="16"/>
      <c r="K7" s="163"/>
      <c r="L7" s="164"/>
    </row>
    <row r="8" spans="1:12" s="2" customFormat="1" ht="25.05" customHeight="1" x14ac:dyDescent="0.25">
      <c r="A8" s="152" t="s">
        <v>0</v>
      </c>
      <c r="B8" s="153"/>
      <c r="C8" s="153"/>
      <c r="D8" s="153"/>
      <c r="E8" s="153"/>
      <c r="F8" s="153"/>
      <c r="G8" s="153"/>
      <c r="H8" s="153"/>
      <c r="I8" s="153"/>
      <c r="J8" s="153"/>
      <c r="K8" s="157"/>
      <c r="L8" s="158"/>
    </row>
    <row r="9" spans="1:12" s="2" customFormat="1" ht="43.5" customHeight="1" x14ac:dyDescent="0.25">
      <c r="A9" s="130" t="s">
        <v>5</v>
      </c>
      <c r="B9" s="126"/>
      <c r="C9" s="126"/>
      <c r="D9" s="126" t="s">
        <v>2</v>
      </c>
      <c r="E9" s="126"/>
      <c r="F9" s="126"/>
      <c r="G9" s="126" t="s">
        <v>3</v>
      </c>
      <c r="H9" s="126"/>
      <c r="I9" s="126"/>
      <c r="J9" s="126"/>
      <c r="K9" s="126" t="s">
        <v>4</v>
      </c>
      <c r="L9" s="127"/>
    </row>
    <row r="10" spans="1:12" s="2" customFormat="1" ht="57" customHeight="1" x14ac:dyDescent="0.25">
      <c r="A10" s="131" t="s">
        <v>294</v>
      </c>
      <c r="B10" s="132"/>
      <c r="C10" s="132"/>
      <c r="D10" s="128" t="str">
        <f>VLOOKUP(A10,listado,2,0)</f>
        <v>Técnico/a 3</v>
      </c>
      <c r="E10" s="128"/>
      <c r="F10" s="128"/>
      <c r="G10" s="165" t="str">
        <f>VLOOKUP(A10,listado,3,0)</f>
        <v>Técnico/a de despliegue ERTMS</v>
      </c>
      <c r="H10" s="165"/>
      <c r="I10" s="165"/>
      <c r="J10" s="165"/>
      <c r="K10" s="128" t="str">
        <f>VLOOKUP(A10,listado,4,0)</f>
        <v>Madrid</v>
      </c>
      <c r="L10" s="129"/>
    </row>
    <row r="11" spans="1:12" s="2" customFormat="1" ht="31.8" customHeight="1" x14ac:dyDescent="0.25">
      <c r="A11" s="133" t="s">
        <v>29</v>
      </c>
      <c r="B11" s="134"/>
      <c r="C11" s="134"/>
      <c r="D11" s="134"/>
      <c r="E11" s="134"/>
      <c r="F11" s="134"/>
      <c r="G11" s="134"/>
      <c r="H11" s="134"/>
      <c r="I11" s="134"/>
      <c r="J11" s="134"/>
      <c r="K11" s="134"/>
      <c r="L11" s="135"/>
    </row>
    <row r="12" spans="1:12" s="2" customFormat="1" ht="25.05" customHeight="1" x14ac:dyDescent="0.25">
      <c r="A12" s="152" t="s">
        <v>45</v>
      </c>
      <c r="B12" s="153"/>
      <c r="C12" s="153"/>
      <c r="D12" s="153"/>
      <c r="E12" s="153"/>
      <c r="F12" s="153"/>
      <c r="G12" s="153"/>
      <c r="H12" s="153"/>
      <c r="I12" s="153"/>
      <c r="J12" s="153"/>
      <c r="K12" s="157"/>
      <c r="L12" s="158"/>
    </row>
    <row r="13" spans="1:12" s="2" customFormat="1" ht="33.6" customHeight="1" x14ac:dyDescent="0.25">
      <c r="A13" s="138" t="s">
        <v>1160</v>
      </c>
      <c r="B13" s="139"/>
      <c r="C13" s="139"/>
      <c r="D13" s="139"/>
      <c r="E13" s="139"/>
      <c r="F13" s="139"/>
      <c r="G13" s="139"/>
      <c r="H13" s="139"/>
      <c r="I13" s="139"/>
      <c r="J13" s="139"/>
      <c r="K13" s="139"/>
      <c r="L13" s="140"/>
    </row>
    <row r="14" spans="1:12" s="2" customFormat="1" ht="25.05" customHeight="1" x14ac:dyDescent="0.25">
      <c r="A14" s="152" t="s">
        <v>1</v>
      </c>
      <c r="B14" s="153"/>
      <c r="C14" s="153"/>
      <c r="D14" s="153"/>
      <c r="E14" s="153"/>
      <c r="F14" s="153"/>
      <c r="G14" s="153"/>
      <c r="H14" s="153"/>
      <c r="I14" s="153"/>
      <c r="J14" s="153"/>
      <c r="K14" s="153"/>
      <c r="L14" s="172"/>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6" t="s">
        <v>30</v>
      </c>
      <c r="B18" s="167"/>
      <c r="C18" s="167"/>
      <c r="D18" s="167"/>
      <c r="E18" s="167"/>
      <c r="F18" s="167"/>
      <c r="G18" s="167"/>
      <c r="H18" s="167"/>
      <c r="I18" s="46"/>
      <c r="J18" s="92" t="s">
        <v>34</v>
      </c>
      <c r="K18" s="92"/>
      <c r="L18" s="93"/>
    </row>
    <row r="19" spans="1:12" s="2" customFormat="1" ht="60" customHeight="1" thickBot="1" x14ac:dyDescent="0.3">
      <c r="A19" s="48" t="s">
        <v>36</v>
      </c>
      <c r="B19" s="109" t="str">
        <f>VLOOKUP(A10,listado,6,0)</f>
        <v>Al menos 2 años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09" t="s">
        <v>1165</v>
      </c>
      <c r="C20" s="110"/>
      <c r="D20" s="110"/>
      <c r="E20" s="110"/>
      <c r="F20" s="110"/>
      <c r="G20" s="110"/>
      <c r="H20" s="110"/>
      <c r="I20" s="55"/>
      <c r="J20" s="92"/>
      <c r="K20" s="92"/>
      <c r="L20" s="93"/>
    </row>
    <row r="21" spans="1:12" s="2" customFormat="1" ht="60" customHeight="1" thickBot="1" x14ac:dyDescent="0.3">
      <c r="A21" s="48" t="s">
        <v>38</v>
      </c>
      <c r="B21" s="109" t="str">
        <f>VLOOKUP(A10,listado,8,0)</f>
        <v>Al menos 2 años de experiencia en el seguimiento de despliegue ERTMS.</v>
      </c>
      <c r="C21" s="109"/>
      <c r="D21" s="109"/>
      <c r="E21" s="109"/>
      <c r="F21" s="109"/>
      <c r="G21" s="109"/>
      <c r="H21" s="109"/>
      <c r="I21" s="55"/>
      <c r="J21" s="92"/>
      <c r="K21" s="92"/>
      <c r="L21" s="93"/>
    </row>
    <row r="22" spans="1:12" s="2" customFormat="1" ht="60" customHeight="1" thickBot="1" x14ac:dyDescent="0.3">
      <c r="A22" s="48" t="s">
        <v>39</v>
      </c>
      <c r="B22" s="109" t="str">
        <f>VLOOKUP(A10,listado,9,0)</f>
        <v>Al menos 1 año de experiencia asistencia técnica en  reuniones de grupos de trabajo Europeos de innovación para evolución de sistemas CCS.</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f>VLOOKUP(A10,listado,10,0)</f>
        <v>0</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59">
        <f>VLOOKUP(A10,listado,16,0)</f>
        <v>0</v>
      </c>
      <c r="B31" s="160"/>
      <c r="C31" s="160"/>
      <c r="D31" s="160"/>
      <c r="E31" s="160"/>
      <c r="F31" s="160"/>
      <c r="G31" s="160"/>
      <c r="H31" s="161"/>
      <c r="I31" s="54"/>
      <c r="J31" s="92"/>
      <c r="K31" s="92"/>
      <c r="L31" s="93"/>
    </row>
    <row r="32" spans="1:12" ht="30.6" customHeight="1" x14ac:dyDescent="0.25">
      <c r="A32" s="141" t="s">
        <v>26</v>
      </c>
      <c r="B32" s="142"/>
      <c r="C32" s="142"/>
      <c r="D32" s="142"/>
      <c r="E32" s="142"/>
      <c r="F32" s="142"/>
      <c r="G32" s="142"/>
      <c r="H32" s="142"/>
      <c r="I32" s="142"/>
      <c r="J32" s="142"/>
      <c r="K32" s="142"/>
      <c r="L32" s="23"/>
    </row>
    <row r="33" spans="1:12" s="2" customFormat="1" ht="110.4" customHeight="1" x14ac:dyDescent="0.25">
      <c r="A33" s="154" t="s">
        <v>1154</v>
      </c>
      <c r="B33" s="155"/>
      <c r="C33" s="155"/>
      <c r="D33" s="155"/>
      <c r="E33" s="155"/>
      <c r="F33" s="155"/>
      <c r="G33" s="155"/>
      <c r="H33" s="155"/>
      <c r="I33" s="155"/>
      <c r="J33" s="155"/>
      <c r="K33" s="155"/>
      <c r="L33" s="156"/>
    </row>
    <row r="34" spans="1:12" s="2" customFormat="1" ht="66.599999999999994" customHeight="1" x14ac:dyDescent="0.25">
      <c r="A34" s="116" t="s">
        <v>35</v>
      </c>
      <c r="B34" s="117"/>
      <c r="C34" s="117"/>
      <c r="D34" s="117"/>
      <c r="E34" s="117"/>
      <c r="F34" s="117"/>
      <c r="G34" s="117"/>
      <c r="H34" s="117"/>
      <c r="I34" s="117"/>
      <c r="J34" s="118"/>
      <c r="K34" s="119"/>
      <c r="L34" s="24">
        <v>5</v>
      </c>
    </row>
    <row r="35" spans="1:12" s="2" customFormat="1" ht="34.950000000000003" customHeight="1" x14ac:dyDescent="0.25">
      <c r="A35" s="25" t="s">
        <v>27</v>
      </c>
      <c r="B35" s="10" t="s">
        <v>28</v>
      </c>
      <c r="C35" s="120" t="s">
        <v>15</v>
      </c>
      <c r="D35" s="121"/>
      <c r="E35" s="120" t="s">
        <v>40</v>
      </c>
      <c r="F35" s="121"/>
      <c r="G35" s="120" t="s">
        <v>41</v>
      </c>
      <c r="H35" s="122"/>
      <c r="I35" s="121"/>
      <c r="J35" s="10" t="s">
        <v>12</v>
      </c>
      <c r="K35" s="10" t="s">
        <v>13</v>
      </c>
      <c r="L35" s="26" t="s">
        <v>14</v>
      </c>
    </row>
    <row r="36" spans="1:12" s="4" customFormat="1" ht="19.95" customHeight="1" x14ac:dyDescent="0.7">
      <c r="A36" s="27"/>
      <c r="B36" s="14"/>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799999999999997" customHeight="1" x14ac:dyDescent="0.7">
      <c r="A50" s="123" t="s">
        <v>1163</v>
      </c>
      <c r="B50" s="124"/>
      <c r="C50" s="124"/>
      <c r="D50" s="124"/>
      <c r="E50" s="124"/>
      <c r="F50" s="124"/>
      <c r="G50" s="124"/>
      <c r="H50" s="124"/>
      <c r="I50" s="124"/>
      <c r="J50" s="124"/>
      <c r="K50" s="125"/>
      <c r="L50" s="79">
        <f>MIN(5,ROUND(SUM(L36:L49),4))</f>
        <v>0</v>
      </c>
    </row>
    <row r="51" spans="1:12" s="2" customFormat="1" ht="66.599999999999994" customHeight="1" x14ac:dyDescent="0.25">
      <c r="A51" s="116" t="s">
        <v>42</v>
      </c>
      <c r="B51" s="117"/>
      <c r="C51" s="117"/>
      <c r="D51" s="117"/>
      <c r="E51" s="117"/>
      <c r="F51" s="117"/>
      <c r="G51" s="117"/>
      <c r="H51" s="117"/>
      <c r="I51" s="117"/>
      <c r="J51" s="118"/>
      <c r="K51" s="119"/>
      <c r="L51" s="24">
        <v>10</v>
      </c>
    </row>
    <row r="52" spans="1:12" s="2" customFormat="1" ht="34.950000000000003" customHeight="1" x14ac:dyDescent="0.25">
      <c r="A52" s="25" t="s">
        <v>27</v>
      </c>
      <c r="B52" s="10" t="s">
        <v>28</v>
      </c>
      <c r="C52" s="120" t="s">
        <v>15</v>
      </c>
      <c r="D52" s="121"/>
      <c r="E52" s="120" t="s">
        <v>40</v>
      </c>
      <c r="F52" s="121"/>
      <c r="G52" s="120" t="s">
        <v>41</v>
      </c>
      <c r="H52" s="122"/>
      <c r="I52" s="121"/>
      <c r="J52" s="10" t="s">
        <v>12</v>
      </c>
      <c r="K52" s="10" t="s">
        <v>13</v>
      </c>
      <c r="L52" s="26" t="s">
        <v>14</v>
      </c>
    </row>
    <row r="53" spans="1:12" s="4" customFormat="1" ht="19.95" customHeight="1" x14ac:dyDescent="0.7">
      <c r="A53" s="27"/>
      <c r="B53" s="14"/>
      <c r="C53" s="111"/>
      <c r="D53" s="112"/>
      <c r="E53" s="114"/>
      <c r="F53" s="115"/>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14"/>
      <c r="F54" s="115"/>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14"/>
      <c r="F55" s="115"/>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14"/>
      <c r="F56" s="115"/>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14"/>
      <c r="F57" s="115"/>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14"/>
      <c r="F58" s="115"/>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14"/>
      <c r="F59" s="115"/>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14"/>
      <c r="F60" s="115"/>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14"/>
      <c r="F61" s="115"/>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14"/>
      <c r="F62" s="115"/>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14"/>
      <c r="F63" s="115"/>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14"/>
      <c r="F64" s="115"/>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14"/>
      <c r="F65" s="115"/>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14"/>
      <c r="F66" s="115"/>
      <c r="G66" s="113"/>
      <c r="H66" s="113"/>
      <c r="I66" s="113"/>
      <c r="J66" s="11" t="str">
        <f t="shared" si="3"/>
        <v/>
      </c>
      <c r="K66" s="12">
        <f t="shared" si="4"/>
        <v>1.3698630136986301E-3</v>
      </c>
      <c r="L66" s="28" t="str">
        <f t="shared" si="5"/>
        <v/>
      </c>
    </row>
    <row r="67" spans="1:12" s="5" customFormat="1" ht="34.200000000000003" customHeight="1" x14ac:dyDescent="0.7">
      <c r="A67" s="123" t="s">
        <v>1164</v>
      </c>
      <c r="B67" s="124"/>
      <c r="C67" s="124"/>
      <c r="D67" s="124"/>
      <c r="E67" s="124"/>
      <c r="F67" s="124"/>
      <c r="G67" s="124"/>
      <c r="H67" s="124"/>
      <c r="I67" s="124"/>
      <c r="J67" s="124"/>
      <c r="K67" s="125"/>
      <c r="L67" s="79">
        <f>MIN(10,ROUND(SUM(L53:L66),4))</f>
        <v>0</v>
      </c>
    </row>
    <row r="68" spans="1:12" s="2" customFormat="1" ht="66.599999999999994" customHeight="1" x14ac:dyDescent="0.25">
      <c r="A68" s="116" t="s">
        <v>43</v>
      </c>
      <c r="B68" s="117"/>
      <c r="C68" s="117"/>
      <c r="D68" s="117"/>
      <c r="E68" s="117"/>
      <c r="F68" s="117"/>
      <c r="G68" s="117"/>
      <c r="H68" s="117"/>
      <c r="I68" s="117"/>
      <c r="J68" s="118"/>
      <c r="K68" s="119"/>
      <c r="L68" s="24">
        <v>10</v>
      </c>
    </row>
    <row r="69" spans="1:12" s="2" customFormat="1" ht="34.950000000000003" customHeight="1" x14ac:dyDescent="0.25">
      <c r="A69" s="25" t="s">
        <v>27</v>
      </c>
      <c r="B69" s="10" t="s">
        <v>28</v>
      </c>
      <c r="C69" s="120" t="s">
        <v>15</v>
      </c>
      <c r="D69" s="121"/>
      <c r="E69" s="120" t="s">
        <v>40</v>
      </c>
      <c r="F69" s="121"/>
      <c r="G69" s="120" t="s">
        <v>41</v>
      </c>
      <c r="H69" s="122"/>
      <c r="I69" s="12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x14ac:dyDescent="0.7">
      <c r="A84" s="123" t="s">
        <v>1164</v>
      </c>
      <c r="B84" s="124"/>
      <c r="C84" s="124"/>
      <c r="D84" s="124"/>
      <c r="E84" s="124"/>
      <c r="F84" s="124"/>
      <c r="G84" s="124"/>
      <c r="H84" s="124"/>
      <c r="I84" s="124"/>
      <c r="J84" s="124"/>
      <c r="K84" s="125"/>
      <c r="L84" s="79">
        <f>MIN(10,ROUND(SUM(L70:L83),4))</f>
        <v>0</v>
      </c>
    </row>
    <row r="85" spans="1:12" s="2" customFormat="1" ht="66.599999999999994" customHeight="1" x14ac:dyDescent="0.25">
      <c r="A85" s="116" t="s">
        <v>44</v>
      </c>
      <c r="B85" s="117"/>
      <c r="C85" s="117"/>
      <c r="D85" s="117"/>
      <c r="E85" s="117"/>
      <c r="F85" s="117"/>
      <c r="G85" s="117"/>
      <c r="H85" s="117"/>
      <c r="I85" s="117"/>
      <c r="J85" s="118"/>
      <c r="K85" s="119"/>
      <c r="L85" s="24">
        <v>10</v>
      </c>
    </row>
    <row r="86" spans="1:12" s="2" customFormat="1" ht="34.950000000000003" customHeight="1" x14ac:dyDescent="0.25">
      <c r="A86" s="25" t="s">
        <v>27</v>
      </c>
      <c r="B86" s="10" t="s">
        <v>28</v>
      </c>
      <c r="C86" s="120" t="s">
        <v>15</v>
      </c>
      <c r="D86" s="121"/>
      <c r="E86" s="120" t="s">
        <v>40</v>
      </c>
      <c r="F86" s="121"/>
      <c r="G86" s="120" t="s">
        <v>41</v>
      </c>
      <c r="H86" s="122"/>
      <c r="I86" s="12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23" t="s">
        <v>1164</v>
      </c>
      <c r="B101" s="124"/>
      <c r="C101" s="124"/>
      <c r="D101" s="124"/>
      <c r="E101" s="124"/>
      <c r="F101" s="124"/>
      <c r="G101" s="124"/>
      <c r="H101" s="124"/>
      <c r="I101" s="124"/>
      <c r="J101" s="124"/>
      <c r="K101" s="125"/>
      <c r="L101" s="79">
        <f>MIN(10,ROUND(SUM(L87:L100),4))</f>
        <v>0</v>
      </c>
    </row>
    <row r="102" spans="1:12" s="6" customFormat="1" ht="31.8" customHeight="1" x14ac:dyDescent="0.7">
      <c r="A102" s="168" t="s">
        <v>1161</v>
      </c>
      <c r="B102" s="169"/>
      <c r="C102" s="169"/>
      <c r="D102" s="169"/>
      <c r="E102" s="169"/>
      <c r="F102" s="169"/>
      <c r="G102" s="170"/>
      <c r="H102" s="170"/>
      <c r="I102" s="170"/>
      <c r="J102" s="169"/>
      <c r="K102" s="171"/>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zGuLe87eY2RP3Q9UHvO9KjL+hIKFe6mLHpTFHiXfRcgFUUZ3Zij2z6CN10CB8m3Xs0euFCOPlIIy9vZWTXp8Cg==" saltValue="rgJY9FPV9BX5TzqqqlcAVA=="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2024-04-25T19:06:25Z</dcterms:modified>
</cp:coreProperties>
</file>